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S:\Zálohy\SURFACE ALL 231024\#Formuláře\Cestovné\2025\"/>
    </mc:Choice>
  </mc:AlternateContent>
  <xr:revisionPtr revIDLastSave="0" documentId="13_ncr:1_{8943BAF8-B7A2-41CA-978D-9283C2E638B1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2022" sheetId="1" r:id="rId1"/>
  </sheets>
  <definedNames>
    <definedName name="ANO">'2022'!$H$9:$H$10</definedName>
    <definedName name="PHHM">#REF!</definedName>
    <definedName name="PHM">'2022'!$G$16:$G$16</definedName>
    <definedName name="Pohoné">'2022'!$I$6:$I$7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1" l="1"/>
  <c r="F54" i="1" s="1"/>
  <c r="G35" i="1"/>
  <c r="F35" i="1" s="1"/>
  <c r="F9" i="1"/>
  <c r="G13" i="1"/>
  <c r="F13" i="1"/>
  <c r="F50" i="1"/>
  <c r="F31" i="1"/>
  <c r="F56" i="1"/>
  <c r="F49" i="1"/>
  <c r="F37" i="1"/>
  <c r="F30" i="1"/>
  <c r="E59" i="1" l="1"/>
  <c r="E40" i="1"/>
  <c r="F8" i="1"/>
  <c r="F15" i="1" l="1"/>
  <c r="E18" i="1" s="1"/>
</calcChain>
</file>

<file path=xl/sharedStrings.xml><?xml version="1.0" encoding="utf-8"?>
<sst xmlns="http://schemas.openxmlformats.org/spreadsheetml/2006/main" count="48" uniqueCount="20">
  <si>
    <t>Spotřeba</t>
  </si>
  <si>
    <t>Cena PHM</t>
  </si>
  <si>
    <t>Nafta</t>
  </si>
  <si>
    <t>Benzín</t>
  </si>
  <si>
    <t>ujeté KM (každou cestu zvlášť)</t>
  </si>
  <si>
    <t>Výše náhrady jedné cesty</t>
  </si>
  <si>
    <t>Vozík za vozidlem?</t>
  </si>
  <si>
    <t>ANO</t>
  </si>
  <si>
    <t>NE</t>
  </si>
  <si>
    <t>zamčená oblast</t>
  </si>
  <si>
    <t>Kombinovaná spotřeba dle TP.</t>
  </si>
  <si>
    <t>Zadejte pouze 3. hodnotu, co najdete ve velkém techničáku (velikostně je to typicky ta prostřední)</t>
  </si>
  <si>
    <t>Cena PHM stanovená vyhláškou - Pouze motorová nafta a benzin Natural 95</t>
  </si>
  <si>
    <t>Cena PHM dle účtenky - Natural 95 a 98, motorová nafta, LPG, CNG</t>
  </si>
  <si>
    <r>
      <t>1 kg CNG = 1,4 m</t>
    </r>
    <r>
      <rPr>
        <b/>
        <vertAlign val="superscript"/>
        <sz val="11"/>
        <rFont val="Calibri"/>
        <family val="2"/>
        <charset val="238"/>
        <scheme val="minor"/>
      </rPr>
      <t>3</t>
    </r>
    <r>
      <rPr>
        <b/>
        <sz val="11"/>
        <rFont val="Calibri"/>
        <family val="2"/>
        <charset val="238"/>
        <scheme val="minor"/>
      </rPr>
      <t xml:space="preserve"> CNG, 1 kg LPG = 1,82 l (0,002 m</t>
    </r>
    <r>
      <rPr>
        <b/>
        <vertAlign val="superscript"/>
        <sz val="11"/>
        <rFont val="Calibri"/>
        <family val="2"/>
        <charset val="238"/>
        <scheme val="minor"/>
      </rPr>
      <t>3</t>
    </r>
    <r>
      <rPr>
        <b/>
        <sz val="11"/>
        <rFont val="Calibri"/>
        <family val="2"/>
        <charset val="238"/>
        <scheme val="minor"/>
      </rPr>
      <t>) LPG, 1 l LPG = 0,55 kg LPG</t>
    </r>
  </si>
  <si>
    <t>Pozor u LPG a CNG na rozdílné jednotky spotřeby a objemu tankování</t>
  </si>
  <si>
    <t>Cena kWh</t>
  </si>
  <si>
    <t>Kombinovaná spotřeba kWh dle TP.</t>
  </si>
  <si>
    <t>Výpočet pro elektroauta - kWh</t>
  </si>
  <si>
    <t>Amortizace (0-5,8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</si>
</sst>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4" fillId="0" borderId="10" xfId="0" applyFont="1" applyBorder="1" applyAlignment="1">
      <alignment horizontal="right"/>
    </xf>
    <xf numFmtId="0" fontId="2" fillId="0" borderId="7" xfId="0" applyFont="1" applyBorder="1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/>
    <xf numFmtId="0" fontId="0" fillId="3" borderId="1" xfId="0" applyFill="1" applyBorder="1" applyAlignment="1" applyProtection="1">
      <alignment horizontal="center"/>
      <protection locked="0"/>
    </xf>
    <xf numFmtId="0" fontId="3" fillId="6" borderId="4" xfId="0" applyFont="1" applyFill="1" applyBorder="1"/>
    <xf numFmtId="0" fontId="2" fillId="6" borderId="4" xfId="0" applyFont="1" applyFill="1" applyBorder="1"/>
    <xf numFmtId="0" fontId="0" fillId="4" borderId="1" xfId="0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7" fillId="0" borderId="5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</cellXfs>
  <cellStyles count="1">
    <cellStyle name="Normální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Z328"/>
  <sheetViews>
    <sheetView tabSelected="1" workbookViewId="0">
      <selection activeCell="F11" sqref="F11"/>
    </sheetView>
  </sheetViews>
  <sheetFormatPr defaultColWidth="8.7265625" defaultRowHeight="14.5" x14ac:dyDescent="0.35"/>
  <cols>
    <col min="1" max="2" width="8.7265625" style="18"/>
    <col min="3" max="3" width="8.7265625" style="2"/>
    <col min="4" max="4" width="34.26953125" style="2" customWidth="1"/>
    <col min="5" max="5" width="11.81640625" style="2" bestFit="1" customWidth="1"/>
    <col min="6" max="6" width="37.1796875" style="2" customWidth="1"/>
    <col min="7" max="7" width="10" style="2" bestFit="1" customWidth="1"/>
    <col min="8" max="10" width="8.7265625" style="2"/>
    <col min="11" max="52" width="8.7265625" style="18"/>
    <col min="53" max="16384" width="8.7265625" style="2"/>
  </cols>
  <sheetData>
    <row r="1" spans="3:12" s="18" customFormat="1" ht="15" thickBot="1" x14ac:dyDescent="0.4"/>
    <row r="2" spans="3:12" x14ac:dyDescent="0.35">
      <c r="C2" s="9"/>
      <c r="D2" s="27" t="s">
        <v>12</v>
      </c>
      <c r="E2" s="28"/>
      <c r="F2" s="28"/>
      <c r="G2" s="10"/>
      <c r="H2" s="10"/>
      <c r="I2" s="10"/>
      <c r="J2" s="32">
        <v>2025</v>
      </c>
    </row>
    <row r="3" spans="3:12" x14ac:dyDescent="0.35">
      <c r="C3" s="11"/>
      <c r="D3" s="12"/>
      <c r="E3" s="12"/>
      <c r="F3" s="12"/>
      <c r="G3" s="12"/>
      <c r="H3" s="12"/>
      <c r="I3" s="12"/>
      <c r="J3" s="17"/>
      <c r="K3" s="19"/>
      <c r="L3" s="19"/>
    </row>
    <row r="4" spans="3:12" x14ac:dyDescent="0.35">
      <c r="C4" s="11"/>
      <c r="D4" s="3" t="s">
        <v>0</v>
      </c>
      <c r="E4" s="3"/>
      <c r="F4" s="23"/>
      <c r="G4" s="12"/>
      <c r="H4" s="12"/>
      <c r="I4" s="12"/>
      <c r="J4" s="17"/>
      <c r="K4" s="19"/>
      <c r="L4" s="19"/>
    </row>
    <row r="5" spans="3:12" x14ac:dyDescent="0.35">
      <c r="C5" s="11"/>
      <c r="D5" s="3" t="s">
        <v>10</v>
      </c>
      <c r="E5" s="4">
        <v>8.8000000000000007</v>
      </c>
      <c r="F5" s="23"/>
      <c r="G5" s="12"/>
      <c r="H5" s="12"/>
      <c r="I5" s="12"/>
      <c r="J5" s="17"/>
      <c r="K5" s="19"/>
      <c r="L5" s="19"/>
    </row>
    <row r="6" spans="3:12" ht="30.75" customHeight="1" x14ac:dyDescent="0.35">
      <c r="C6" s="11"/>
      <c r="D6" s="33" t="s">
        <v>11</v>
      </c>
      <c r="E6" s="33"/>
      <c r="F6" s="33"/>
      <c r="G6" s="12"/>
      <c r="H6" s="20"/>
      <c r="I6" s="20" t="s">
        <v>3</v>
      </c>
      <c r="J6" s="17"/>
      <c r="K6" s="19"/>
      <c r="L6" s="19"/>
    </row>
    <row r="7" spans="3:12" x14ac:dyDescent="0.35">
      <c r="C7" s="11"/>
      <c r="D7" s="6"/>
      <c r="E7" s="6"/>
      <c r="F7" s="21"/>
      <c r="G7" s="20"/>
      <c r="H7" s="20"/>
      <c r="I7" s="20" t="s">
        <v>2</v>
      </c>
      <c r="J7" s="17"/>
      <c r="K7" s="19"/>
      <c r="L7" s="19"/>
    </row>
    <row r="8" spans="3:12" x14ac:dyDescent="0.35">
      <c r="C8" s="11"/>
      <c r="D8" s="6"/>
      <c r="E8" s="6"/>
      <c r="F8" s="1">
        <f>(+E5)/100</f>
        <v>8.8000000000000009E-2</v>
      </c>
      <c r="G8" s="1"/>
      <c r="H8" s="20"/>
      <c r="I8" s="20"/>
      <c r="J8" s="17"/>
      <c r="K8" s="19"/>
      <c r="L8" s="19"/>
    </row>
    <row r="9" spans="3:12" x14ac:dyDescent="0.35">
      <c r="C9" s="11"/>
      <c r="D9" s="5" t="s">
        <v>1</v>
      </c>
      <c r="E9" s="4" t="s">
        <v>2</v>
      </c>
      <c r="F9" s="1">
        <f>IF(E9="Nafta",34.7,35.8)</f>
        <v>34.700000000000003</v>
      </c>
      <c r="G9" s="1"/>
      <c r="H9" s="20" t="s">
        <v>7</v>
      </c>
      <c r="I9" s="20"/>
      <c r="J9" s="17"/>
      <c r="K9" s="19"/>
      <c r="L9" s="19"/>
    </row>
    <row r="10" spans="3:12" x14ac:dyDescent="0.35">
      <c r="C10" s="11"/>
      <c r="D10" s="13"/>
      <c r="E10" s="6"/>
      <c r="F10" s="1"/>
      <c r="G10" s="1"/>
      <c r="H10" s="20" t="s">
        <v>8</v>
      </c>
      <c r="I10" s="20"/>
      <c r="J10" s="17"/>
      <c r="K10" s="19"/>
      <c r="L10" s="19"/>
    </row>
    <row r="11" spans="3:12" x14ac:dyDescent="0.35">
      <c r="C11" s="11"/>
      <c r="D11" s="5" t="s">
        <v>4</v>
      </c>
      <c r="E11" s="4">
        <v>10</v>
      </c>
      <c r="F11" s="22"/>
      <c r="G11" s="22"/>
      <c r="H11" s="30"/>
      <c r="I11" s="30"/>
      <c r="J11" s="17"/>
      <c r="K11" s="19"/>
      <c r="L11" s="19"/>
    </row>
    <row r="12" spans="3:12" x14ac:dyDescent="0.35">
      <c r="C12" s="11"/>
      <c r="D12" s="13"/>
      <c r="E12" s="6"/>
      <c r="F12" s="22"/>
      <c r="G12" s="22"/>
      <c r="H12" s="30"/>
      <c r="I12" s="30"/>
      <c r="J12" s="17"/>
      <c r="K12" s="19"/>
      <c r="L12" s="19"/>
    </row>
    <row r="13" spans="3:12" x14ac:dyDescent="0.35">
      <c r="C13" s="11"/>
      <c r="D13" s="5" t="s">
        <v>19</v>
      </c>
      <c r="E13" s="4">
        <v>1</v>
      </c>
      <c r="F13" s="22" t="str">
        <f>IF(G13=0,"Sniž Amortizaci pod 5,80 Kč/km","OK")</f>
        <v>OK</v>
      </c>
      <c r="G13" s="1">
        <f>IF(E13&gt;5.8,0,1)</f>
        <v>1</v>
      </c>
      <c r="H13" s="31"/>
      <c r="I13" s="30"/>
      <c r="J13" s="17"/>
      <c r="K13" s="19"/>
      <c r="L13" s="19"/>
    </row>
    <row r="14" spans="3:12" x14ac:dyDescent="0.35">
      <c r="C14" s="11"/>
      <c r="D14" s="13"/>
      <c r="E14" s="6"/>
      <c r="F14" s="22"/>
      <c r="G14" s="22"/>
      <c r="H14" s="30"/>
      <c r="I14" s="30"/>
      <c r="J14" s="17"/>
      <c r="K14" s="19"/>
      <c r="L14" s="19"/>
    </row>
    <row r="15" spans="3:12" ht="13.15" customHeight="1" x14ac:dyDescent="0.35">
      <c r="C15" s="11"/>
      <c r="D15" s="5" t="s">
        <v>6</v>
      </c>
      <c r="E15" s="4" t="s">
        <v>8</v>
      </c>
      <c r="F15" s="1">
        <f>IF(E15="ANO","1,15",1)</f>
        <v>1</v>
      </c>
      <c r="G15" s="1"/>
      <c r="H15" s="12"/>
      <c r="I15" s="12"/>
      <c r="J15" s="17"/>
      <c r="K15" s="19"/>
      <c r="L15" s="19"/>
    </row>
    <row r="16" spans="3:12" ht="13.15" customHeight="1" x14ac:dyDescent="0.35">
      <c r="C16" s="11"/>
      <c r="D16" s="6"/>
      <c r="E16" s="6"/>
      <c r="F16" s="1"/>
      <c r="G16" s="1"/>
      <c r="H16" s="12"/>
      <c r="I16" s="12"/>
      <c r="J16" s="17"/>
      <c r="K16" s="19"/>
      <c r="L16" s="19"/>
    </row>
    <row r="17" spans="3:12" ht="13.15" customHeight="1" thickBot="1" x14ac:dyDescent="0.4">
      <c r="C17" s="11"/>
      <c r="D17" s="6"/>
      <c r="E17" s="6"/>
      <c r="F17" s="1"/>
      <c r="G17" s="1"/>
      <c r="H17" s="12"/>
      <c r="I17" s="12"/>
      <c r="J17" s="17"/>
      <c r="K17" s="19"/>
      <c r="L17" s="19"/>
    </row>
    <row r="18" spans="3:12" ht="15" thickBot="1" x14ac:dyDescent="0.4">
      <c r="C18" s="11"/>
      <c r="D18" s="7" t="s">
        <v>5</v>
      </c>
      <c r="E18" s="8">
        <f>((F8*F9*E11)+(E13*E11))*F15*G13</f>
        <v>40.536000000000008</v>
      </c>
      <c r="F18" s="6"/>
      <c r="G18" s="24"/>
      <c r="J18" s="25"/>
    </row>
    <row r="19" spans="3:12" ht="15" thickBot="1" x14ac:dyDescent="0.4">
      <c r="C19" s="14"/>
      <c r="D19" s="15"/>
      <c r="E19" s="15"/>
      <c r="F19" s="15"/>
      <c r="G19" s="15"/>
      <c r="H19" s="15"/>
      <c r="I19" s="15"/>
      <c r="J19" s="16" t="s">
        <v>9</v>
      </c>
    </row>
    <row r="20" spans="3:12" s="18" customFormat="1" x14ac:dyDescent="0.35"/>
    <row r="21" spans="3:12" s="18" customFormat="1" ht="15" thickBot="1" x14ac:dyDescent="0.4"/>
    <row r="22" spans="3:12" s="18" customFormat="1" x14ac:dyDescent="0.35">
      <c r="C22" s="9"/>
      <c r="D22" s="27" t="s">
        <v>13</v>
      </c>
      <c r="E22" s="28"/>
      <c r="F22" s="28"/>
      <c r="G22" s="10"/>
      <c r="H22" s="10"/>
      <c r="I22" s="10"/>
      <c r="J22" s="32">
        <v>2025</v>
      </c>
    </row>
    <row r="23" spans="3:12" s="18" customFormat="1" x14ac:dyDescent="0.35">
      <c r="C23" s="11"/>
      <c r="D23" s="12"/>
      <c r="E23" s="12"/>
      <c r="F23" s="12"/>
      <c r="G23" s="12"/>
      <c r="H23" s="12"/>
      <c r="I23" s="12"/>
      <c r="J23" s="17"/>
    </row>
    <row r="24" spans="3:12" s="18" customFormat="1" x14ac:dyDescent="0.35">
      <c r="C24" s="11"/>
      <c r="D24" s="3" t="s">
        <v>0</v>
      </c>
      <c r="E24" s="3"/>
      <c r="F24" s="23"/>
      <c r="G24" s="12"/>
      <c r="H24" s="12"/>
      <c r="I24" s="12"/>
      <c r="J24" s="17"/>
    </row>
    <row r="25" spans="3:12" s="18" customFormat="1" x14ac:dyDescent="0.35">
      <c r="C25" s="11"/>
      <c r="D25" s="3" t="s">
        <v>10</v>
      </c>
      <c r="E25" s="4">
        <v>8.8000000000000007</v>
      </c>
      <c r="F25" s="23"/>
      <c r="G25" s="12"/>
      <c r="H25" s="12"/>
      <c r="I25" s="12"/>
      <c r="J25" s="17"/>
    </row>
    <row r="26" spans="3:12" s="18" customFormat="1" ht="30" customHeight="1" x14ac:dyDescent="0.35">
      <c r="C26" s="11"/>
      <c r="D26" s="33" t="s">
        <v>11</v>
      </c>
      <c r="E26" s="33"/>
      <c r="F26" s="33"/>
      <c r="G26" s="12"/>
      <c r="H26" s="12"/>
      <c r="I26" s="20" t="s">
        <v>3</v>
      </c>
      <c r="J26" s="17"/>
    </row>
    <row r="27" spans="3:12" s="18" customFormat="1" x14ac:dyDescent="0.35">
      <c r="C27" s="11"/>
      <c r="D27" s="6"/>
      <c r="E27" s="6"/>
      <c r="F27" s="21"/>
      <c r="G27" s="20"/>
      <c r="H27" s="20"/>
      <c r="I27" s="20" t="s">
        <v>2</v>
      </c>
      <c r="J27" s="17"/>
    </row>
    <row r="28" spans="3:12" s="18" customFormat="1" x14ac:dyDescent="0.35">
      <c r="C28" s="11"/>
      <c r="D28" s="37" t="s">
        <v>15</v>
      </c>
      <c r="E28" s="38"/>
      <c r="F28" s="39"/>
      <c r="G28" s="20"/>
      <c r="H28" s="20"/>
      <c r="I28" s="20"/>
      <c r="J28" s="17"/>
    </row>
    <row r="29" spans="3:12" s="18" customFormat="1" ht="16.5" x14ac:dyDescent="0.35">
      <c r="C29" s="11"/>
      <c r="D29" s="34" t="s">
        <v>14</v>
      </c>
      <c r="E29" s="35"/>
      <c r="F29" s="36"/>
      <c r="G29" s="20"/>
      <c r="H29" s="20"/>
      <c r="I29" s="20"/>
      <c r="J29" s="17"/>
    </row>
    <row r="30" spans="3:12" s="18" customFormat="1" x14ac:dyDescent="0.35">
      <c r="C30" s="11"/>
      <c r="D30" s="6"/>
      <c r="E30" s="6"/>
      <c r="F30" s="1">
        <f>(+E25)/100</f>
        <v>8.8000000000000009E-2</v>
      </c>
      <c r="G30" s="1"/>
      <c r="H30" s="20"/>
      <c r="I30" s="20"/>
      <c r="J30" s="17"/>
    </row>
    <row r="31" spans="3:12" s="18" customFormat="1" x14ac:dyDescent="0.35">
      <c r="C31" s="11"/>
      <c r="D31" s="5" t="s">
        <v>1</v>
      </c>
      <c r="E31" s="26">
        <v>35.6</v>
      </c>
      <c r="F31" s="1">
        <f>IF(E31="Nafta",38.7,38.2)</f>
        <v>38.200000000000003</v>
      </c>
      <c r="G31" s="1"/>
      <c r="H31" s="20" t="s">
        <v>7</v>
      </c>
      <c r="I31" s="20"/>
      <c r="J31" s="17"/>
    </row>
    <row r="32" spans="3:12" s="18" customFormat="1" x14ac:dyDescent="0.35">
      <c r="C32" s="11"/>
      <c r="D32" s="13"/>
      <c r="E32" s="6"/>
      <c r="F32" s="1"/>
      <c r="G32" s="1"/>
      <c r="H32" s="20" t="s">
        <v>8</v>
      </c>
      <c r="I32" s="20"/>
      <c r="J32" s="17"/>
    </row>
    <row r="33" spans="3:10" s="18" customFormat="1" x14ac:dyDescent="0.35">
      <c r="C33" s="11"/>
      <c r="D33" s="5" t="s">
        <v>4</v>
      </c>
      <c r="E33" s="4">
        <v>10</v>
      </c>
      <c r="F33" s="1"/>
      <c r="G33" s="1"/>
      <c r="H33" s="20"/>
      <c r="I33" s="20"/>
      <c r="J33" s="17"/>
    </row>
    <row r="34" spans="3:10" s="18" customFormat="1" x14ac:dyDescent="0.35">
      <c r="C34" s="11"/>
      <c r="D34" s="13"/>
      <c r="E34" s="6"/>
      <c r="F34" s="1"/>
      <c r="G34" s="1"/>
      <c r="H34" s="20"/>
      <c r="I34" s="20"/>
      <c r="J34" s="17"/>
    </row>
    <row r="35" spans="3:10" s="18" customFormat="1" x14ac:dyDescent="0.35">
      <c r="C35" s="11"/>
      <c r="D35" s="5" t="s">
        <v>19</v>
      </c>
      <c r="E35" s="4">
        <v>1</v>
      </c>
      <c r="F35" s="22" t="str">
        <f>IF(G35=0,"Sniž Amortizaci pod 5,80 Kč/km","OK")</f>
        <v>OK</v>
      </c>
      <c r="G35" s="1">
        <f>IF(E35&gt;5.8,0,1)</f>
        <v>1</v>
      </c>
      <c r="H35" s="21"/>
      <c r="I35" s="20"/>
      <c r="J35" s="17"/>
    </row>
    <row r="36" spans="3:10" s="18" customFormat="1" x14ac:dyDescent="0.35">
      <c r="C36" s="11"/>
      <c r="D36" s="13"/>
      <c r="E36" s="6"/>
      <c r="F36" s="1"/>
      <c r="G36" s="1"/>
      <c r="H36" s="20"/>
      <c r="I36" s="20"/>
      <c r="J36" s="17"/>
    </row>
    <row r="37" spans="3:10" s="18" customFormat="1" x14ac:dyDescent="0.35">
      <c r="C37" s="11"/>
      <c r="D37" s="5" t="s">
        <v>6</v>
      </c>
      <c r="E37" s="4" t="s">
        <v>8</v>
      </c>
      <c r="F37" s="1">
        <f>IF(E37="ANO","1,15",1)</f>
        <v>1</v>
      </c>
      <c r="G37" s="1"/>
      <c r="H37" s="20"/>
      <c r="I37" s="20"/>
      <c r="J37" s="17"/>
    </row>
    <row r="38" spans="3:10" s="18" customFormat="1" x14ac:dyDescent="0.35">
      <c r="C38" s="11"/>
      <c r="D38" s="6"/>
      <c r="E38" s="6"/>
      <c r="F38" s="1"/>
      <c r="G38" s="1"/>
      <c r="H38" s="20"/>
      <c r="I38" s="20"/>
      <c r="J38" s="17"/>
    </row>
    <row r="39" spans="3:10" s="18" customFormat="1" ht="15" thickBot="1" x14ac:dyDescent="0.4">
      <c r="C39" s="11"/>
      <c r="D39" s="6"/>
      <c r="E39" s="6"/>
      <c r="F39" s="6"/>
      <c r="G39" s="6"/>
      <c r="H39" s="12"/>
      <c r="I39" s="12"/>
      <c r="J39" s="17"/>
    </row>
    <row r="40" spans="3:10" s="18" customFormat="1" ht="15" thickBot="1" x14ac:dyDescent="0.4">
      <c r="C40" s="11"/>
      <c r="D40" s="7" t="s">
        <v>5</v>
      </c>
      <c r="E40" s="8">
        <f>((F30*E31*E33)+(E35*E33))*F37*G35</f>
        <v>41.328000000000003</v>
      </c>
      <c r="F40" s="6"/>
      <c r="G40" s="24"/>
      <c r="H40" s="2"/>
      <c r="I40" s="2"/>
      <c r="J40" s="25"/>
    </row>
    <row r="41" spans="3:10" s="18" customFormat="1" ht="15" thickBot="1" x14ac:dyDescent="0.4">
      <c r="C41" s="14"/>
      <c r="D41" s="15"/>
      <c r="E41" s="15"/>
      <c r="F41" s="15"/>
      <c r="G41" s="15"/>
      <c r="H41" s="15"/>
      <c r="I41" s="15"/>
      <c r="J41" s="16" t="s">
        <v>9</v>
      </c>
    </row>
    <row r="42" spans="3:10" s="18" customFormat="1" ht="15" thickBot="1" x14ac:dyDescent="0.4"/>
    <row r="43" spans="3:10" s="18" customFormat="1" x14ac:dyDescent="0.35">
      <c r="C43" s="9"/>
      <c r="D43" s="27" t="s">
        <v>18</v>
      </c>
      <c r="E43" s="28"/>
      <c r="F43" s="28"/>
      <c r="G43" s="10"/>
      <c r="H43" s="10"/>
      <c r="I43" s="10"/>
      <c r="J43" s="32">
        <v>2025</v>
      </c>
    </row>
    <row r="44" spans="3:10" s="18" customFormat="1" x14ac:dyDescent="0.35">
      <c r="C44" s="11"/>
      <c r="D44" s="12"/>
      <c r="E44" s="12"/>
      <c r="F44" s="12"/>
      <c r="G44" s="12"/>
      <c r="H44" s="12"/>
      <c r="I44" s="12"/>
      <c r="J44" s="17"/>
    </row>
    <row r="45" spans="3:10" s="18" customFormat="1" x14ac:dyDescent="0.35">
      <c r="C45" s="11"/>
      <c r="D45" s="3" t="s">
        <v>0</v>
      </c>
      <c r="E45" s="3"/>
      <c r="F45" s="23"/>
      <c r="G45" s="12"/>
      <c r="H45" s="12"/>
      <c r="I45" s="12"/>
      <c r="J45" s="17"/>
    </row>
    <row r="46" spans="3:10" s="18" customFormat="1" x14ac:dyDescent="0.35">
      <c r="C46" s="11"/>
      <c r="D46" s="3" t="s">
        <v>17</v>
      </c>
      <c r="E46" s="4">
        <v>12.5</v>
      </c>
      <c r="F46" s="23"/>
      <c r="G46" s="12"/>
      <c r="H46" s="12"/>
      <c r="I46" s="12"/>
      <c r="J46" s="17"/>
    </row>
    <row r="47" spans="3:10" s="18" customFormat="1" x14ac:dyDescent="0.35">
      <c r="C47" s="11"/>
      <c r="D47" s="33" t="s">
        <v>11</v>
      </c>
      <c r="E47" s="33"/>
      <c r="F47" s="33"/>
      <c r="G47" s="12"/>
      <c r="H47" s="12"/>
      <c r="I47" s="20" t="s">
        <v>3</v>
      </c>
      <c r="J47" s="17"/>
    </row>
    <row r="48" spans="3:10" s="18" customFormat="1" x14ac:dyDescent="0.35">
      <c r="C48" s="11"/>
      <c r="D48" s="6"/>
      <c r="E48" s="6"/>
      <c r="F48" s="21"/>
      <c r="G48" s="20"/>
      <c r="H48" s="20"/>
      <c r="I48" s="20" t="s">
        <v>2</v>
      </c>
      <c r="J48" s="17"/>
    </row>
    <row r="49" spans="3:10" s="18" customFormat="1" x14ac:dyDescent="0.35">
      <c r="C49" s="11"/>
      <c r="D49" s="6"/>
      <c r="E49" s="6"/>
      <c r="F49" s="1">
        <f>(+E46)/100</f>
        <v>0.125</v>
      </c>
      <c r="G49" s="1"/>
      <c r="H49" s="20"/>
      <c r="I49" s="20"/>
      <c r="J49" s="17"/>
    </row>
    <row r="50" spans="3:10" s="18" customFormat="1" x14ac:dyDescent="0.35">
      <c r="C50" s="11"/>
      <c r="D50" s="5" t="s">
        <v>16</v>
      </c>
      <c r="E50" s="29">
        <v>7.7</v>
      </c>
      <c r="F50" s="1">
        <f>IF(E50="Nafta",38.7,38.2)</f>
        <v>38.200000000000003</v>
      </c>
      <c r="G50" s="1"/>
      <c r="H50" s="20" t="s">
        <v>7</v>
      </c>
      <c r="I50" s="20"/>
      <c r="J50" s="17"/>
    </row>
    <row r="51" spans="3:10" s="18" customFormat="1" x14ac:dyDescent="0.35">
      <c r="C51" s="11"/>
      <c r="D51" s="13"/>
      <c r="E51" s="6"/>
      <c r="F51" s="1"/>
      <c r="G51" s="1"/>
      <c r="H51" s="20" t="s">
        <v>8</v>
      </c>
      <c r="I51" s="20"/>
      <c r="J51" s="17"/>
    </row>
    <row r="52" spans="3:10" s="18" customFormat="1" x14ac:dyDescent="0.35">
      <c r="C52" s="11"/>
      <c r="D52" s="5" t="s">
        <v>4</v>
      </c>
      <c r="E52" s="4">
        <v>10</v>
      </c>
      <c r="F52" s="1"/>
      <c r="G52" s="1"/>
      <c r="H52" s="20"/>
      <c r="I52" s="20"/>
      <c r="J52" s="17"/>
    </row>
    <row r="53" spans="3:10" s="18" customFormat="1" x14ac:dyDescent="0.35">
      <c r="C53" s="11"/>
      <c r="D53" s="13"/>
      <c r="E53" s="6"/>
      <c r="F53" s="1"/>
      <c r="G53" s="1"/>
      <c r="H53" s="20"/>
      <c r="I53" s="20"/>
      <c r="J53" s="17"/>
    </row>
    <row r="54" spans="3:10" s="18" customFormat="1" x14ac:dyDescent="0.35">
      <c r="C54" s="11"/>
      <c r="D54" s="5" t="s">
        <v>19</v>
      </c>
      <c r="E54" s="4">
        <v>1</v>
      </c>
      <c r="F54" s="22" t="str">
        <f>IF(G54=0,"Sniž Amortizaci pod 5,80 Kč/km","OK")</f>
        <v>OK</v>
      </c>
      <c r="G54" s="1">
        <f>IF(E54&gt;5.8,0,1)</f>
        <v>1</v>
      </c>
      <c r="H54" s="21"/>
      <c r="I54" s="20"/>
      <c r="J54" s="17"/>
    </row>
    <row r="55" spans="3:10" s="18" customFormat="1" x14ac:dyDescent="0.35">
      <c r="C55" s="11"/>
      <c r="D55" s="13"/>
      <c r="E55" s="6"/>
      <c r="F55" s="1"/>
      <c r="G55" s="1"/>
      <c r="H55" s="20"/>
      <c r="I55" s="20"/>
      <c r="J55" s="17"/>
    </row>
    <row r="56" spans="3:10" s="18" customFormat="1" x14ac:dyDescent="0.35">
      <c r="C56" s="11"/>
      <c r="D56" s="5" t="s">
        <v>6</v>
      </c>
      <c r="E56" s="4" t="s">
        <v>8</v>
      </c>
      <c r="F56" s="1">
        <f>IF(E56="ANO","1,15",1)</f>
        <v>1</v>
      </c>
      <c r="G56" s="1"/>
      <c r="H56" s="20"/>
      <c r="I56" s="20"/>
      <c r="J56" s="17"/>
    </row>
    <row r="57" spans="3:10" s="18" customFormat="1" x14ac:dyDescent="0.35">
      <c r="C57" s="11"/>
      <c r="D57" s="6"/>
      <c r="E57" s="6"/>
      <c r="F57" s="1"/>
      <c r="G57" s="1"/>
      <c r="H57" s="20"/>
      <c r="I57" s="20"/>
      <c r="J57" s="17"/>
    </row>
    <row r="58" spans="3:10" s="18" customFormat="1" ht="15" thickBot="1" x14ac:dyDescent="0.4">
      <c r="C58" s="11"/>
      <c r="D58" s="6"/>
      <c r="E58" s="6"/>
      <c r="F58" s="6"/>
      <c r="G58" s="6"/>
      <c r="H58" s="12"/>
      <c r="I58" s="12"/>
      <c r="J58" s="17"/>
    </row>
    <row r="59" spans="3:10" s="18" customFormat="1" ht="15" thickBot="1" x14ac:dyDescent="0.4">
      <c r="C59" s="11"/>
      <c r="D59" s="7" t="s">
        <v>5</v>
      </c>
      <c r="E59" s="8">
        <f>((F49*E50*E52)+(E54*E52))*F56*G54</f>
        <v>19.625</v>
      </c>
      <c r="F59" s="6"/>
      <c r="G59" s="24"/>
      <c r="H59" s="2"/>
      <c r="I59" s="2"/>
      <c r="J59" s="25"/>
    </row>
    <row r="60" spans="3:10" s="18" customFormat="1" ht="15" thickBot="1" x14ac:dyDescent="0.4">
      <c r="C60" s="14"/>
      <c r="D60" s="15"/>
      <c r="E60" s="15"/>
      <c r="F60" s="15"/>
      <c r="G60" s="15"/>
      <c r="H60" s="15"/>
      <c r="I60" s="15"/>
      <c r="J60" s="16" t="s">
        <v>9</v>
      </c>
    </row>
    <row r="61" spans="3:10" s="18" customFormat="1" x14ac:dyDescent="0.35"/>
    <row r="62" spans="3:10" s="18" customFormat="1" x14ac:dyDescent="0.35"/>
    <row r="63" spans="3:10" s="18" customFormat="1" x14ac:dyDescent="0.35"/>
    <row r="64" spans="3:10" s="18" customFormat="1" x14ac:dyDescent="0.35"/>
    <row r="65" s="18" customFormat="1" x14ac:dyDescent="0.35"/>
    <row r="66" s="18" customFormat="1" x14ac:dyDescent="0.35"/>
    <row r="67" s="18" customFormat="1" x14ac:dyDescent="0.35"/>
    <row r="68" s="18" customFormat="1" x14ac:dyDescent="0.35"/>
    <row r="69" s="18" customFormat="1" x14ac:dyDescent="0.35"/>
    <row r="70" s="18" customFormat="1" x14ac:dyDescent="0.35"/>
    <row r="71" s="18" customFormat="1" x14ac:dyDescent="0.35"/>
    <row r="72" s="18" customFormat="1" x14ac:dyDescent="0.35"/>
    <row r="73" s="18" customFormat="1" x14ac:dyDescent="0.35"/>
    <row r="74" s="18" customFormat="1" x14ac:dyDescent="0.35"/>
    <row r="75" s="18" customFormat="1" x14ac:dyDescent="0.35"/>
    <row r="76" s="18" customFormat="1" x14ac:dyDescent="0.35"/>
    <row r="77" s="18" customFormat="1" x14ac:dyDescent="0.35"/>
    <row r="78" s="18" customFormat="1" x14ac:dyDescent="0.35"/>
    <row r="79" s="18" customFormat="1" x14ac:dyDescent="0.35"/>
    <row r="80" s="18" customFormat="1" x14ac:dyDescent="0.35"/>
    <row r="81" s="18" customFormat="1" x14ac:dyDescent="0.35"/>
    <row r="82" s="18" customFormat="1" x14ac:dyDescent="0.35"/>
    <row r="83" s="18" customFormat="1" x14ac:dyDescent="0.35"/>
    <row r="84" s="18" customFormat="1" x14ac:dyDescent="0.35"/>
    <row r="85" s="18" customFormat="1" x14ac:dyDescent="0.35"/>
    <row r="86" s="18" customFormat="1" x14ac:dyDescent="0.35"/>
    <row r="87" s="18" customFormat="1" x14ac:dyDescent="0.35"/>
    <row r="88" s="18" customFormat="1" x14ac:dyDescent="0.35"/>
    <row r="89" s="18" customFormat="1" x14ac:dyDescent="0.35"/>
    <row r="90" s="18" customFormat="1" x14ac:dyDescent="0.35"/>
    <row r="91" s="18" customFormat="1" x14ac:dyDescent="0.35"/>
    <row r="92" s="18" customFormat="1" x14ac:dyDescent="0.35"/>
    <row r="93" s="18" customFormat="1" x14ac:dyDescent="0.35"/>
    <row r="94" s="18" customFormat="1" x14ac:dyDescent="0.35"/>
    <row r="95" s="18" customFormat="1" x14ac:dyDescent="0.35"/>
    <row r="96" s="18" customFormat="1" x14ac:dyDescent="0.35"/>
    <row r="97" s="18" customFormat="1" x14ac:dyDescent="0.35"/>
    <row r="98" s="18" customFormat="1" x14ac:dyDescent="0.35"/>
    <row r="99" s="18" customFormat="1" x14ac:dyDescent="0.35"/>
    <row r="100" s="18" customFormat="1" x14ac:dyDescent="0.35"/>
    <row r="101" s="18" customFormat="1" x14ac:dyDescent="0.35"/>
    <row r="102" s="18" customFormat="1" x14ac:dyDescent="0.35"/>
    <row r="103" s="18" customFormat="1" x14ac:dyDescent="0.35"/>
    <row r="104" s="18" customFormat="1" x14ac:dyDescent="0.35"/>
    <row r="105" s="18" customFormat="1" x14ac:dyDescent="0.35"/>
    <row r="106" s="18" customFormat="1" x14ac:dyDescent="0.35"/>
    <row r="107" s="18" customFormat="1" x14ac:dyDescent="0.35"/>
    <row r="108" s="18" customFormat="1" x14ac:dyDescent="0.35"/>
    <row r="109" s="18" customFormat="1" x14ac:dyDescent="0.35"/>
    <row r="110" s="18" customFormat="1" x14ac:dyDescent="0.35"/>
    <row r="111" s="18" customFormat="1" x14ac:dyDescent="0.35"/>
    <row r="112" s="18" customFormat="1" x14ac:dyDescent="0.35"/>
    <row r="113" s="18" customFormat="1" x14ac:dyDescent="0.35"/>
    <row r="114" s="18" customFormat="1" x14ac:dyDescent="0.35"/>
    <row r="115" s="18" customFormat="1" x14ac:dyDescent="0.35"/>
    <row r="116" s="18" customFormat="1" x14ac:dyDescent="0.35"/>
    <row r="117" s="18" customFormat="1" x14ac:dyDescent="0.35"/>
    <row r="118" s="18" customFormat="1" x14ac:dyDescent="0.35"/>
    <row r="119" s="18" customFormat="1" x14ac:dyDescent="0.35"/>
    <row r="120" s="18" customFormat="1" x14ac:dyDescent="0.35"/>
    <row r="121" s="18" customFormat="1" x14ac:dyDescent="0.35"/>
    <row r="122" s="18" customFormat="1" x14ac:dyDescent="0.35"/>
    <row r="123" s="18" customFormat="1" x14ac:dyDescent="0.35"/>
    <row r="124" s="18" customFormat="1" x14ac:dyDescent="0.35"/>
    <row r="125" s="18" customFormat="1" x14ac:dyDescent="0.35"/>
    <row r="126" s="18" customFormat="1" x14ac:dyDescent="0.35"/>
    <row r="127" s="18" customFormat="1" x14ac:dyDescent="0.35"/>
    <row r="128" s="18" customFormat="1" x14ac:dyDescent="0.35"/>
    <row r="129" s="18" customFormat="1" x14ac:dyDescent="0.35"/>
    <row r="130" s="18" customFormat="1" x14ac:dyDescent="0.35"/>
    <row r="131" s="18" customFormat="1" x14ac:dyDescent="0.35"/>
    <row r="132" s="18" customFormat="1" x14ac:dyDescent="0.35"/>
    <row r="133" s="18" customFormat="1" x14ac:dyDescent="0.35"/>
    <row r="134" s="18" customFormat="1" x14ac:dyDescent="0.35"/>
    <row r="135" s="18" customFormat="1" x14ac:dyDescent="0.35"/>
    <row r="136" s="18" customFormat="1" x14ac:dyDescent="0.35"/>
    <row r="137" s="18" customFormat="1" x14ac:dyDescent="0.35"/>
    <row r="138" s="18" customFormat="1" x14ac:dyDescent="0.35"/>
    <row r="139" s="18" customFormat="1" x14ac:dyDescent="0.35"/>
    <row r="140" s="18" customFormat="1" x14ac:dyDescent="0.35"/>
    <row r="141" s="18" customFormat="1" x14ac:dyDescent="0.35"/>
    <row r="142" s="18" customFormat="1" x14ac:dyDescent="0.35"/>
    <row r="143" s="18" customFormat="1" x14ac:dyDescent="0.35"/>
    <row r="144" s="18" customFormat="1" x14ac:dyDescent="0.35"/>
    <row r="145" s="18" customFormat="1" x14ac:dyDescent="0.35"/>
    <row r="146" s="18" customFormat="1" x14ac:dyDescent="0.35"/>
    <row r="147" s="18" customFormat="1" x14ac:dyDescent="0.35"/>
    <row r="148" s="18" customFormat="1" x14ac:dyDescent="0.35"/>
    <row r="149" s="18" customFormat="1" x14ac:dyDescent="0.35"/>
    <row r="150" s="18" customFormat="1" x14ac:dyDescent="0.35"/>
    <row r="151" s="18" customFormat="1" x14ac:dyDescent="0.35"/>
    <row r="152" s="18" customFormat="1" x14ac:dyDescent="0.35"/>
    <row r="153" s="18" customFormat="1" x14ac:dyDescent="0.35"/>
    <row r="154" s="18" customFormat="1" x14ac:dyDescent="0.35"/>
    <row r="155" s="18" customFormat="1" x14ac:dyDescent="0.35"/>
    <row r="156" s="18" customFormat="1" x14ac:dyDescent="0.35"/>
    <row r="157" s="18" customFormat="1" x14ac:dyDescent="0.35"/>
    <row r="158" s="18" customFormat="1" x14ac:dyDescent="0.35"/>
    <row r="159" s="18" customFormat="1" x14ac:dyDescent="0.35"/>
    <row r="160" s="18" customFormat="1" x14ac:dyDescent="0.35"/>
    <row r="161" s="18" customFormat="1" x14ac:dyDescent="0.35"/>
    <row r="162" s="18" customFormat="1" x14ac:dyDescent="0.35"/>
    <row r="163" s="18" customFormat="1" x14ac:dyDescent="0.35"/>
    <row r="164" s="18" customFormat="1" x14ac:dyDescent="0.35"/>
    <row r="165" s="18" customFormat="1" x14ac:dyDescent="0.35"/>
    <row r="166" s="18" customFormat="1" x14ac:dyDescent="0.35"/>
    <row r="167" s="18" customFormat="1" x14ac:dyDescent="0.35"/>
    <row r="168" s="18" customFormat="1" x14ac:dyDescent="0.35"/>
    <row r="169" s="18" customFormat="1" x14ac:dyDescent="0.35"/>
    <row r="170" s="18" customFormat="1" x14ac:dyDescent="0.35"/>
    <row r="171" s="18" customFormat="1" x14ac:dyDescent="0.35"/>
    <row r="172" s="18" customFormat="1" x14ac:dyDescent="0.35"/>
    <row r="173" s="18" customFormat="1" x14ac:dyDescent="0.35"/>
    <row r="174" s="18" customFormat="1" x14ac:dyDescent="0.35"/>
    <row r="175" s="18" customFormat="1" x14ac:dyDescent="0.35"/>
    <row r="176" s="18" customFormat="1" x14ac:dyDescent="0.35"/>
    <row r="177" s="18" customFormat="1" x14ac:dyDescent="0.35"/>
    <row r="178" s="18" customFormat="1" x14ac:dyDescent="0.35"/>
    <row r="179" s="18" customFormat="1" x14ac:dyDescent="0.35"/>
    <row r="180" s="18" customFormat="1" x14ac:dyDescent="0.35"/>
    <row r="181" s="18" customFormat="1" x14ac:dyDescent="0.35"/>
    <row r="182" s="18" customFormat="1" x14ac:dyDescent="0.35"/>
    <row r="183" s="18" customFormat="1" x14ac:dyDescent="0.35"/>
    <row r="184" s="18" customFormat="1" x14ac:dyDescent="0.35"/>
    <row r="185" s="18" customFormat="1" x14ac:dyDescent="0.35"/>
    <row r="186" s="18" customFormat="1" x14ac:dyDescent="0.35"/>
    <row r="187" s="18" customFormat="1" x14ac:dyDescent="0.35"/>
    <row r="188" s="18" customFormat="1" x14ac:dyDescent="0.35"/>
    <row r="189" s="18" customFormat="1" x14ac:dyDescent="0.35"/>
    <row r="190" s="18" customFormat="1" x14ac:dyDescent="0.35"/>
    <row r="191" s="18" customFormat="1" x14ac:dyDescent="0.35"/>
    <row r="192" s="18" customFormat="1" x14ac:dyDescent="0.35"/>
    <row r="193" s="18" customFormat="1" x14ac:dyDescent="0.35"/>
    <row r="194" s="18" customFormat="1" x14ac:dyDescent="0.35"/>
    <row r="195" s="18" customFormat="1" x14ac:dyDescent="0.35"/>
    <row r="196" s="18" customFormat="1" x14ac:dyDescent="0.35"/>
    <row r="197" s="18" customFormat="1" x14ac:dyDescent="0.35"/>
    <row r="198" s="18" customFormat="1" x14ac:dyDescent="0.35"/>
    <row r="199" s="18" customFormat="1" x14ac:dyDescent="0.35"/>
    <row r="200" s="18" customFormat="1" x14ac:dyDescent="0.35"/>
    <row r="201" s="18" customFormat="1" x14ac:dyDescent="0.35"/>
    <row r="202" s="18" customFormat="1" x14ac:dyDescent="0.35"/>
    <row r="203" s="18" customFormat="1" x14ac:dyDescent="0.35"/>
    <row r="204" s="18" customFormat="1" x14ac:dyDescent="0.35"/>
    <row r="205" s="18" customFormat="1" x14ac:dyDescent="0.35"/>
    <row r="206" s="18" customFormat="1" x14ac:dyDescent="0.35"/>
    <row r="207" s="18" customFormat="1" x14ac:dyDescent="0.35"/>
    <row r="208" s="18" customFormat="1" x14ac:dyDescent="0.35"/>
    <row r="209" s="18" customFormat="1" x14ac:dyDescent="0.35"/>
    <row r="210" s="18" customFormat="1" x14ac:dyDescent="0.35"/>
    <row r="211" s="18" customFormat="1" x14ac:dyDescent="0.35"/>
    <row r="212" s="18" customFormat="1" x14ac:dyDescent="0.35"/>
    <row r="213" s="18" customFormat="1" x14ac:dyDescent="0.35"/>
    <row r="214" s="18" customFormat="1" x14ac:dyDescent="0.35"/>
    <row r="215" s="18" customFormat="1" x14ac:dyDescent="0.35"/>
    <row r="216" s="18" customFormat="1" x14ac:dyDescent="0.35"/>
    <row r="217" s="18" customFormat="1" x14ac:dyDescent="0.35"/>
    <row r="218" s="18" customFormat="1" x14ac:dyDescent="0.35"/>
    <row r="219" s="18" customFormat="1" x14ac:dyDescent="0.35"/>
    <row r="220" s="18" customFormat="1" x14ac:dyDescent="0.35"/>
    <row r="221" s="18" customFormat="1" x14ac:dyDescent="0.35"/>
    <row r="222" s="18" customFormat="1" x14ac:dyDescent="0.35"/>
    <row r="223" s="18" customFormat="1" x14ac:dyDescent="0.35"/>
    <row r="224" s="18" customFormat="1" x14ac:dyDescent="0.35"/>
    <row r="225" s="18" customFormat="1" x14ac:dyDescent="0.35"/>
    <row r="226" s="18" customFormat="1" x14ac:dyDescent="0.35"/>
    <row r="227" s="18" customFormat="1" x14ac:dyDescent="0.35"/>
    <row r="228" s="18" customFormat="1" x14ac:dyDescent="0.35"/>
    <row r="229" s="18" customFormat="1" x14ac:dyDescent="0.35"/>
    <row r="230" s="18" customFormat="1" x14ac:dyDescent="0.35"/>
    <row r="231" s="18" customFormat="1" x14ac:dyDescent="0.35"/>
    <row r="232" s="18" customFormat="1" x14ac:dyDescent="0.35"/>
    <row r="233" s="18" customFormat="1" x14ac:dyDescent="0.35"/>
    <row r="234" s="18" customFormat="1" x14ac:dyDescent="0.35"/>
    <row r="235" s="18" customFormat="1" x14ac:dyDescent="0.35"/>
    <row r="236" s="18" customFormat="1" x14ac:dyDescent="0.35"/>
    <row r="237" s="18" customFormat="1" x14ac:dyDescent="0.35"/>
    <row r="238" s="18" customFormat="1" x14ac:dyDescent="0.35"/>
    <row r="239" s="18" customFormat="1" x14ac:dyDescent="0.35"/>
    <row r="240" s="18" customFormat="1" x14ac:dyDescent="0.35"/>
    <row r="241" s="18" customFormat="1" x14ac:dyDescent="0.35"/>
    <row r="242" s="18" customFormat="1" x14ac:dyDescent="0.35"/>
    <row r="243" s="18" customFormat="1" x14ac:dyDescent="0.35"/>
    <row r="244" s="18" customFormat="1" x14ac:dyDescent="0.35"/>
    <row r="245" s="18" customFormat="1" x14ac:dyDescent="0.35"/>
    <row r="246" s="18" customFormat="1" x14ac:dyDescent="0.35"/>
    <row r="247" s="18" customFormat="1" x14ac:dyDescent="0.35"/>
    <row r="248" s="18" customFormat="1" x14ac:dyDescent="0.35"/>
    <row r="249" s="18" customFormat="1" x14ac:dyDescent="0.35"/>
    <row r="250" s="18" customFormat="1" x14ac:dyDescent="0.35"/>
    <row r="251" s="18" customFormat="1" x14ac:dyDescent="0.35"/>
    <row r="252" s="18" customFormat="1" x14ac:dyDescent="0.35"/>
    <row r="253" s="18" customFormat="1" x14ac:dyDescent="0.35"/>
    <row r="254" s="18" customFormat="1" x14ac:dyDescent="0.35"/>
    <row r="255" s="18" customFormat="1" x14ac:dyDescent="0.35"/>
    <row r="256" s="18" customFormat="1" x14ac:dyDescent="0.35"/>
    <row r="257" s="18" customFormat="1" x14ac:dyDescent="0.35"/>
    <row r="258" s="18" customFormat="1" x14ac:dyDescent="0.35"/>
    <row r="259" s="18" customFormat="1" x14ac:dyDescent="0.35"/>
    <row r="260" s="18" customFormat="1" x14ac:dyDescent="0.35"/>
    <row r="261" s="18" customFormat="1" x14ac:dyDescent="0.35"/>
    <row r="262" s="18" customFormat="1" x14ac:dyDescent="0.35"/>
    <row r="263" s="18" customFormat="1" x14ac:dyDescent="0.35"/>
    <row r="264" s="18" customFormat="1" x14ac:dyDescent="0.35"/>
    <row r="265" s="18" customFormat="1" x14ac:dyDescent="0.35"/>
    <row r="266" s="18" customFormat="1" x14ac:dyDescent="0.35"/>
    <row r="267" s="18" customFormat="1" x14ac:dyDescent="0.35"/>
    <row r="268" s="18" customFormat="1" x14ac:dyDescent="0.35"/>
    <row r="269" s="18" customFormat="1" x14ac:dyDescent="0.35"/>
    <row r="270" s="18" customFormat="1" x14ac:dyDescent="0.35"/>
    <row r="271" s="18" customFormat="1" x14ac:dyDescent="0.35"/>
    <row r="272" s="18" customFormat="1" x14ac:dyDescent="0.35"/>
    <row r="273" s="18" customFormat="1" x14ac:dyDescent="0.35"/>
    <row r="274" s="18" customFormat="1" x14ac:dyDescent="0.35"/>
    <row r="275" s="18" customFormat="1" x14ac:dyDescent="0.35"/>
    <row r="276" s="18" customFormat="1" x14ac:dyDescent="0.35"/>
    <row r="277" s="18" customFormat="1" x14ac:dyDescent="0.35"/>
    <row r="278" s="18" customFormat="1" x14ac:dyDescent="0.35"/>
    <row r="279" s="18" customFormat="1" x14ac:dyDescent="0.35"/>
    <row r="280" s="18" customFormat="1" x14ac:dyDescent="0.35"/>
    <row r="281" s="18" customFormat="1" x14ac:dyDescent="0.35"/>
    <row r="282" s="18" customFormat="1" x14ac:dyDescent="0.35"/>
    <row r="283" s="18" customFormat="1" x14ac:dyDescent="0.35"/>
    <row r="284" s="18" customFormat="1" x14ac:dyDescent="0.35"/>
    <row r="285" s="18" customFormat="1" x14ac:dyDescent="0.35"/>
    <row r="286" s="18" customFormat="1" x14ac:dyDescent="0.35"/>
    <row r="287" s="18" customFormat="1" x14ac:dyDescent="0.35"/>
    <row r="288" s="18" customFormat="1" x14ac:dyDescent="0.35"/>
    <row r="289" s="18" customFormat="1" x14ac:dyDescent="0.35"/>
    <row r="290" s="18" customFormat="1" x14ac:dyDescent="0.35"/>
    <row r="291" s="18" customFormat="1" x14ac:dyDescent="0.35"/>
    <row r="292" s="18" customFormat="1" x14ac:dyDescent="0.35"/>
    <row r="293" s="18" customFormat="1" x14ac:dyDescent="0.35"/>
    <row r="294" s="18" customFormat="1" x14ac:dyDescent="0.35"/>
    <row r="295" s="18" customFormat="1" x14ac:dyDescent="0.35"/>
    <row r="296" s="18" customFormat="1" x14ac:dyDescent="0.35"/>
    <row r="297" s="18" customFormat="1" x14ac:dyDescent="0.35"/>
    <row r="298" s="18" customFormat="1" x14ac:dyDescent="0.35"/>
    <row r="299" s="18" customFormat="1" x14ac:dyDescent="0.35"/>
    <row r="300" s="18" customFormat="1" x14ac:dyDescent="0.35"/>
    <row r="301" s="18" customFormat="1" x14ac:dyDescent="0.35"/>
    <row r="302" s="18" customFormat="1" x14ac:dyDescent="0.35"/>
    <row r="303" s="18" customFormat="1" x14ac:dyDescent="0.35"/>
    <row r="304" s="18" customFormat="1" x14ac:dyDescent="0.35"/>
    <row r="305" s="18" customFormat="1" x14ac:dyDescent="0.35"/>
    <row r="306" s="18" customFormat="1" x14ac:dyDescent="0.35"/>
    <row r="307" s="18" customFormat="1" x14ac:dyDescent="0.35"/>
    <row r="308" s="18" customFormat="1" x14ac:dyDescent="0.35"/>
    <row r="309" s="18" customFormat="1" x14ac:dyDescent="0.35"/>
    <row r="310" s="18" customFormat="1" x14ac:dyDescent="0.35"/>
    <row r="311" s="18" customFormat="1" x14ac:dyDescent="0.35"/>
    <row r="312" s="18" customFormat="1" x14ac:dyDescent="0.35"/>
    <row r="313" s="18" customFormat="1" x14ac:dyDescent="0.35"/>
    <row r="314" s="18" customFormat="1" x14ac:dyDescent="0.35"/>
    <row r="315" s="18" customFormat="1" x14ac:dyDescent="0.35"/>
    <row r="316" s="18" customFormat="1" x14ac:dyDescent="0.35"/>
    <row r="317" s="18" customFormat="1" x14ac:dyDescent="0.35"/>
    <row r="318" s="18" customFormat="1" x14ac:dyDescent="0.35"/>
    <row r="319" s="18" customFormat="1" x14ac:dyDescent="0.35"/>
    <row r="320" s="18" customFormat="1" x14ac:dyDescent="0.35"/>
    <row r="321" s="18" customFormat="1" x14ac:dyDescent="0.35"/>
    <row r="322" s="18" customFormat="1" x14ac:dyDescent="0.35"/>
    <row r="323" s="18" customFormat="1" x14ac:dyDescent="0.35"/>
    <row r="324" s="18" customFormat="1" x14ac:dyDescent="0.35"/>
    <row r="325" s="18" customFormat="1" x14ac:dyDescent="0.35"/>
    <row r="326" s="18" customFormat="1" x14ac:dyDescent="0.35"/>
    <row r="327" s="18" customFormat="1" x14ac:dyDescent="0.35"/>
    <row r="328" s="18" customFormat="1" x14ac:dyDescent="0.35"/>
  </sheetData>
  <sheetProtection sheet="1" objects="1" scenarios="1"/>
  <mergeCells count="5">
    <mergeCell ref="D6:F6"/>
    <mergeCell ref="D26:F26"/>
    <mergeCell ref="D47:F47"/>
    <mergeCell ref="D29:F29"/>
    <mergeCell ref="D28:F28"/>
  </mergeCells>
  <conditionalFormatting sqref="E13">
    <cfRule type="cellIs" dxfId="11" priority="12" operator="greaterThan">
      <formula>5.8</formula>
    </cfRule>
  </conditionalFormatting>
  <conditionalFormatting sqref="E35">
    <cfRule type="cellIs" dxfId="10" priority="8" operator="greaterThan">
      <formula>5.8</formula>
    </cfRule>
  </conditionalFormatting>
  <conditionalFormatting sqref="E54">
    <cfRule type="cellIs" dxfId="0" priority="4" operator="greaterThan">
      <formula>5.8</formula>
    </cfRule>
  </conditionalFormatting>
  <conditionalFormatting sqref="F13">
    <cfRule type="cellIs" dxfId="9" priority="9" operator="equal">
      <formula>"OK"</formula>
    </cfRule>
    <cfRule type="cellIs" dxfId="8" priority="10" operator="equal">
      <formula>0</formula>
    </cfRule>
    <cfRule type="cellIs" dxfId="7" priority="11" operator="equal">
      <formula>$F$13="OK"</formula>
    </cfRule>
  </conditionalFormatting>
  <conditionalFormatting sqref="F35">
    <cfRule type="cellIs" dxfId="6" priority="5" operator="equal">
      <formula>"OK"</formula>
    </cfRule>
    <cfRule type="cellIs" dxfId="5" priority="6" operator="equal">
      <formula>0</formula>
    </cfRule>
    <cfRule type="cellIs" dxfId="4" priority="7" operator="equal">
      <formula>$F$13="OK"</formula>
    </cfRule>
  </conditionalFormatting>
  <conditionalFormatting sqref="F54">
    <cfRule type="cellIs" dxfId="3" priority="1" operator="equal">
      <formula>"OK"</formula>
    </cfRule>
    <cfRule type="cellIs" dxfId="2" priority="2" operator="equal">
      <formula>0</formula>
    </cfRule>
    <cfRule type="cellIs" dxfId="1" priority="3" operator="equal">
      <formula>$F$13="OK"</formula>
    </cfRule>
  </conditionalFormatting>
  <dataValidations count="2">
    <dataValidation type="list" allowBlank="1" showInputMessage="1" showErrorMessage="1" sqref="E9" xr:uid="{00000000-0002-0000-0000-000000000000}">
      <formula1>Pohoné</formula1>
    </dataValidation>
    <dataValidation type="list" allowBlank="1" showInputMessage="1" showErrorMessage="1" sqref="E15 E37 E56" xr:uid="{00000000-0002-0000-0000-000001000000}">
      <formula1>ANO</formula1>
    </dataValidation>
  </dataValidations>
  <pageMargins left="0.7" right="0.7" top="0.78740157499999996" bottom="0.78740157499999996" header="0.3" footer="0.3"/>
  <pageSetup paperSize="9" orientation="portrait" horizontalDpi="1200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2022</vt:lpstr>
      <vt:lpstr>ANO</vt:lpstr>
      <vt:lpstr>PHM</vt:lpstr>
      <vt:lpstr>Pohoné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Dvořáček</dc:creator>
  <cp:lastModifiedBy>Josef Dvořáček</cp:lastModifiedBy>
  <dcterms:created xsi:type="dcterms:W3CDTF">2015-02-26T09:58:21Z</dcterms:created>
  <dcterms:modified xsi:type="dcterms:W3CDTF">2025-01-29T00:10:33Z</dcterms:modified>
</cp:coreProperties>
</file>